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 調査回答\H27\28.02.22_経営比較分析（修正2）\大崎上島町(280222)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<sst xmlns="http://schemas.openxmlformats.org/spreadsheetml/2006/main" count="221" uniqueCount="111">
  <si>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</si>
  <si>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</si>
  <si>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</si>
  <si>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</si>
  <si>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</si>
  <si>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</si>
  <si>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</si>
  <si>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</si>
  <si>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</si>
  <si>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</si>
  <si>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</si>
  <si>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</si>
  <si>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</si>
  <si>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</si>
  <si>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</si>
  <si>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</si>
  <si>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</si>
  <si>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</si>
  <si>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</si>
  <si>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</si>
  <si>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</si>
  <si>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</si>
  <si>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</si>
  <si>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</si>
  <si>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</si>
  <si>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</si>
  <si>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</si>
  <si>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</si>
  <si>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</si>
  <si>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</si>
  <si>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</si>
  <si>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</si>
  <si>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</si>
  <si>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</si>
  <si>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</si>
  <si>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</si>
  <si>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</si>
  <si>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</si>
  <si>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</si>
  <si>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</si>
  <si>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</si>
  <si>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</si>
  <si>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</si>
  <si>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</si>
  <si>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</si>
  <si>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</si>
  <si>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</si>
  <si>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</si>
  <si>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</si>
  <si>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</si>
  <si>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</si>
  <si>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</si>
  <si>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</si>
  <si>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</si>
  <si>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</si>
  <si>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</si>
  <si>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</si>
  <si>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</si>
  <si>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</si>
  <si>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</si>
  <si>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</si>
  <si>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</si>
  <si>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</si>
  <si>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</si>
  <si>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</si>
  <si>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</si>
  <si>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</si>
  <si>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</si>
  <si>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</si>
  <si>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</si>
  <si>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</si>
  <si>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</si>
  <si>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</si>
  <si>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</si>
  <si>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</si>
  <si>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</si>
  <si>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</si>
  <si>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</si>
  <si>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</si>
  <si>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</si>
  <si>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</si>
  <si>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</si>
  <si>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</si>
  <si>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</si>
  <si>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</si>
  <si>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</si>
  <si>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</si>
  <si>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</si>
  <si>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</si>
  <si>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</si>
  <si>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</si>
  <si>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</si>
  <si>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</si>
  <si>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</si>
  <si>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</si>
  <si>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</si>
  <si>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</si>
  <si>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</si>
  <si>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</si>
  <si>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</si>
  <si>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</si>
  <si>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</si>
  <si>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</si>
  <si>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</si>
  <si>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</si>
  <si>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</si>
  <si>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</si>
  <si>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</si>
  <si>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13年度に供用開始しており、管渠の耐用年数50年に対して、13年程度しか経過していないことから、管渠の更新時期を迎えていないためである。
　設備については、今後、耐用年数を迎えるものがあり、計画的な更新が必要である。</t>
    <rPh sb="1" eb="3">
      <t>カンキョ</t>
    </rPh>
    <rPh sb="3" eb="5">
      <t>カイゼン</t>
    </rPh>
    <rPh sb="5" eb="6">
      <t>リツ</t>
    </rPh>
    <rPh sb="8" eb="10">
      <t>カコ</t>
    </rPh>
    <rPh sb="11" eb="13">
      <t>ネンカン</t>
    </rPh>
    <rPh sb="26" eb="28">
      <t>トウガイ</t>
    </rPh>
    <rPh sb="28" eb="30">
      <t>ジギョウ</t>
    </rPh>
    <rPh sb="31" eb="33">
      <t>ヘイセイ</t>
    </rPh>
    <rPh sb="35" eb="37">
      <t>ネンド</t>
    </rPh>
    <rPh sb="38" eb="40">
      <t>キョウヨウ</t>
    </rPh>
    <rPh sb="40" eb="42">
      <t>カイシ</t>
    </rPh>
    <rPh sb="47" eb="49">
      <t>カンキョ</t>
    </rPh>
    <rPh sb="50" eb="52">
      <t>タイヨウ</t>
    </rPh>
    <rPh sb="52" eb="54">
      <t>ネンスウ</t>
    </rPh>
    <rPh sb="56" eb="57">
      <t>ネン</t>
    </rPh>
    <rPh sb="58" eb="59">
      <t>タイ</t>
    </rPh>
    <rPh sb="64" eb="65">
      <t>ネン</t>
    </rPh>
    <rPh sb="65" eb="67">
      <t>テイド</t>
    </rPh>
    <rPh sb="69" eb="71">
      <t>ケイカ</t>
    </rPh>
    <rPh sb="81" eb="83">
      <t>カンキョ</t>
    </rPh>
    <rPh sb="84" eb="86">
      <t>コウシン</t>
    </rPh>
    <rPh sb="86" eb="88">
      <t>ジキ</t>
    </rPh>
    <rPh sb="89" eb="90">
      <t>ムカ</t>
    </rPh>
    <rPh sb="103" eb="105">
      <t>セツビ</t>
    </rPh>
    <rPh sb="111" eb="113">
      <t>コンゴ</t>
    </rPh>
    <rPh sb="114" eb="116">
      <t>タイヨウ</t>
    </rPh>
    <rPh sb="116" eb="118">
      <t>ネンスウ</t>
    </rPh>
    <rPh sb="119" eb="120">
      <t>ムカ</t>
    </rPh>
    <rPh sb="128" eb="131">
      <t>ケイカクテキ</t>
    </rPh>
    <rPh sb="132" eb="134">
      <t>コウシン</t>
    </rPh>
    <rPh sb="135" eb="137">
      <t>ヒツヨウ</t>
    </rPh>
    <phoneticPr fontId="4"/>
  </si>
  <si>
    <t>　収益的収支比率は、近年、約100％となっているが、経費回収率は約35％と低く、一般会計からの繰入金を費用の財源としている状況である。この要因として、汚水処理原価が高いことが挙げられる。
　施設利用率は約15％と低いことから、汚水処理原価は類似団体に比べて高くなっている。この要因として、人口減少及び下水道への未接続も多いことが挙げられる。
　企業債残高対事業規模比率は、類似団体に比べかなり低くなっている。この要因は、施設整備にあたり、国庫補助金を活用し、企業債の発行を額を抑えてきたためである。</t>
    <rPh sb="69" eb="71">
      <t>ヨウイン</t>
    </rPh>
    <rPh sb="75" eb="77">
      <t>オスイ</t>
    </rPh>
    <rPh sb="77" eb="79">
      <t>ショリ</t>
    </rPh>
    <rPh sb="79" eb="81">
      <t>ゲンカ</t>
    </rPh>
    <rPh sb="82" eb="83">
      <t>タカ</t>
    </rPh>
    <rPh sb="87" eb="88">
      <t>ア</t>
    </rPh>
    <phoneticPr fontId="4"/>
  </si>
  <si>
    <t>　事業の経営について、中長期的な経営状況の把握及び健全化の検討を行う必要がある。
　施設の長寿命化計画を策定済みであり、今後、計画に基づいて施設（主に設備）の更新等を行う予定である。</t>
    <rPh sb="1" eb="3">
      <t>ジギョウ</t>
    </rPh>
    <rPh sb="16" eb="18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</si>
</sst>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01400"/>
        <c:axId val="16910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01400"/>
        <c:axId val="169101784"/>
      </c:lineChart>
      <c:dateAx>
        <c:axId val="16910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01784"/>
        <c:crosses val="autoZero"/>
        <c:auto val="1"/>
        <c:lblOffset val="100"/>
        <c:baseTimeUnit val="years"/>
      </c:dateAx>
      <c:valAx>
        <c:axId val="16910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0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15.95</c:v>
                </c:pt>
                <c:pt idx="1">
                  <c:v>17.09</c:v>
                </c:pt>
                <c:pt idx="2">
                  <c:v>16.71</c:v>
                </c:pt>
                <c:pt idx="3">
                  <c:v>17.34</c:v>
                </c:pt>
                <c:pt idx="4">
                  <c:v>17.09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5784"/>
        <c:axId val="17005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29.86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05784"/>
        <c:axId val="170050568"/>
      </c:lineChart>
      <c:dateAx>
        <c:axId val="16960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50568"/>
        <c:crosses val="autoZero"/>
        <c:auto val="1"/>
        <c:lblOffset val="100"/>
        <c:baseTimeUnit val="years"/>
      </c:dateAx>
      <c:valAx>
        <c:axId val="17005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0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37.49</c:v>
                </c:pt>
                <c:pt idx="1">
                  <c:v>40.06</c:v>
                </c:pt>
                <c:pt idx="2">
                  <c:v>43.49</c:v>
                </c:pt>
                <c:pt idx="3">
                  <c:v>45.94</c:v>
                </c:pt>
                <c:pt idx="4">
                  <c:v>48.58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60320"/>
        <c:axId val="17016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65.95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60320"/>
        <c:axId val="170160712"/>
      </c:lineChart>
      <c:dateAx>
        <c:axId val="17016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60712"/>
        <c:crosses val="autoZero"/>
        <c:auto val="1"/>
        <c:lblOffset val="100"/>
        <c:baseTimeUnit val="years"/>
      </c:dateAx>
      <c:valAx>
        <c:axId val="17016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6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94.58</c:v>
                </c:pt>
                <c:pt idx="1">
                  <c:v>92.98</c:v>
                </c:pt>
                <c:pt idx="2">
                  <c:v>102.69</c:v>
                </c:pt>
                <c:pt idx="3">
                  <c:v>102.3</c:v>
                </c:pt>
                <c:pt idx="4">
                  <c:v>106.01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36224"/>
        <c:axId val="1691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36224"/>
        <c:axId val="169138656"/>
      </c:lineChart>
      <c:dateAx>
        <c:axId val="16913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38656"/>
        <c:crosses val="autoZero"/>
        <c:auto val="1"/>
        <c:lblOffset val="100"/>
        <c:baseTimeUnit val="years"/>
      </c:dateAx>
      <c:valAx>
        <c:axId val="16913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3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51056"/>
        <c:axId val="16950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51056"/>
        <c:axId val="169500616"/>
      </c:lineChart>
      <c:dateAx>
        <c:axId val="16915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00616"/>
        <c:crosses val="autoZero"/>
        <c:auto val="1"/>
        <c:lblOffset val="100"/>
        <c:baseTimeUnit val="years"/>
      </c:dateAx>
      <c:valAx>
        <c:axId val="16950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5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6848"/>
        <c:axId val="16867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6848"/>
        <c:axId val="168677240"/>
      </c:lineChart>
      <c:dateAx>
        <c:axId val="16867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77240"/>
        <c:crosses val="autoZero"/>
        <c:auto val="1"/>
        <c:lblOffset val="100"/>
        <c:baseTimeUnit val="years"/>
      </c:dateAx>
      <c:valAx>
        <c:axId val="16867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7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8416"/>
        <c:axId val="16867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8416"/>
        <c:axId val="168678808"/>
      </c:lineChart>
      <c:dateAx>
        <c:axId val="16867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78808"/>
        <c:crosses val="autoZero"/>
        <c:auto val="1"/>
        <c:lblOffset val="100"/>
        <c:baseTimeUnit val="years"/>
      </c:dateAx>
      <c:valAx>
        <c:axId val="16867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7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6176"/>
        <c:axId val="16960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06176"/>
        <c:axId val="169606568"/>
      </c:lineChart>
      <c:dateAx>
        <c:axId val="16960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06568"/>
        <c:crosses val="autoZero"/>
        <c:auto val="1"/>
        <c:lblOffset val="100"/>
        <c:baseTimeUnit val="years"/>
      </c:dateAx>
      <c:valAx>
        <c:axId val="16960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0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1022.45</c:v>
                </c:pt>
                <c:pt idx="1">
                  <c:v>1017.07</c:v>
                </c:pt>
                <c:pt idx="2">
                  <c:v>908.11</c:v>
                </c:pt>
                <c:pt idx="3">
                  <c:v>853.96</c:v>
                </c:pt>
                <c:pt idx="4">
                  <c:v>1207.46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47432"/>
        <c:axId val="17004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1741.94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47432"/>
        <c:axId val="170047824"/>
      </c:lineChart>
      <c:dateAx>
        <c:axId val="17004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47824"/>
        <c:crosses val="autoZero"/>
        <c:auto val="1"/>
        <c:lblOffset val="100"/>
        <c:baseTimeUnit val="years"/>
      </c:dateAx>
      <c:valAx>
        <c:axId val="17004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4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29.87</c:v>
                </c:pt>
                <c:pt idx="1">
                  <c:v>35.33</c:v>
                </c:pt>
                <c:pt idx="2">
                  <c:v>32.549999999999997</c:v>
                </c:pt>
                <c:pt idx="3">
                  <c:v>37.020000000000003</c:v>
                </c:pt>
                <c:pt idx="4">
                  <c:v>34.26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49000"/>
        <c:axId val="17004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33.86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49000"/>
        <c:axId val="170049392"/>
      </c:lineChart>
      <c:dateAx>
        <c:axId val="17004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49392"/>
        <c:crosses val="autoZero"/>
        <c:auto val="1"/>
        <c:lblOffset val="100"/>
        <c:baseTimeUnit val="years"/>
      </c:dateAx>
      <c:valAx>
        <c:axId val="17004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4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866.05</c:v>
                </c:pt>
                <c:pt idx="1">
                  <c:v>704.67</c:v>
                </c:pt>
                <c:pt idx="2">
                  <c:v>808.38</c:v>
                </c:pt>
                <c:pt idx="3">
                  <c:v>704.3</c:v>
                </c:pt>
                <c:pt idx="4">
                  <c:v>807.72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5392"/>
        <c:axId val="16960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510.15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05392"/>
        <c:axId val="169605000"/>
      </c:lineChart>
      <c:dateAx>
        <c:axId val="16960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05000"/>
        <c:crosses val="autoZero"/>
        <c:auto val="1"/>
        <c:lblOffset val="100"/>
        <c:baseTimeUnit val="years"/>
      </c:dateAx>
      <c:valAx>
        <c:axId val="16960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0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16" zoomScale="83" zoomScaleNormal="100" zoomScaleSheetLayoutView="83" workbookViewId="0">
      <selection activeCell="BL85" sqref="BL8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8128</v>
      </c>
      <c r="AM8" s="47"/>
      <c r="AN8" s="47"/>
      <c r="AO8" s="47"/>
      <c r="AP8" s="47"/>
      <c r="AQ8" s="47"/>
      <c r="AR8" s="47"/>
      <c r="AS8" s="47"/>
      <c r="AT8" s="43">
        <f>データ!S6</f>
        <v>43.11</v>
      </c>
      <c r="AU8" s="43"/>
      <c r="AV8" s="43"/>
      <c r="AW8" s="43"/>
      <c r="AX8" s="43"/>
      <c r="AY8" s="43"/>
      <c r="AZ8" s="43"/>
      <c r="BA8" s="43"/>
      <c r="BB8" s="43">
        <f>データ!T6</f>
        <v>188.54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11.91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951</v>
      </c>
      <c r="AM10" s="47"/>
      <c r="AN10" s="47"/>
      <c r="AO10" s="47"/>
      <c r="AP10" s="47"/>
      <c r="AQ10" s="47"/>
      <c r="AR10" s="47"/>
      <c r="AS10" s="47"/>
      <c r="AT10" s="43">
        <f>データ!V6</f>
        <v>0.52</v>
      </c>
      <c r="AU10" s="43"/>
      <c r="AV10" s="43"/>
      <c r="AW10" s="43"/>
      <c r="AX10" s="43"/>
      <c r="AY10" s="43"/>
      <c r="AZ10" s="43"/>
      <c r="BA10" s="43"/>
      <c r="BB10" s="43">
        <f>データ!W6</f>
        <v>1828.85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11.91</v>
      </c>
      <c r="P6" s="32">
        <f t="shared" si="3"/>
        <v>100</v>
      </c>
      <c r="Q6" s="32">
        <f t="shared" si="3"/>
        <v>3564</v>
      </c>
      <c r="R6" s="32">
        <f t="shared" si="3"/>
        <v>8128</v>
      </c>
      <c r="S6" s="32">
        <f t="shared" si="3"/>
        <v>43.11</v>
      </c>
      <c r="T6" s="32">
        <f t="shared" si="3"/>
        <v>188.54</v>
      </c>
      <c r="U6" s="32">
        <f t="shared" si="3"/>
        <v>951</v>
      </c>
      <c r="V6" s="32">
        <f t="shared" si="3"/>
        <v>0.52</v>
      </c>
      <c r="W6" s="32">
        <f t="shared" si="3"/>
        <v>1828.85</v>
      </c>
      <c r="X6" s="33">
        <f>IF(X7="",NA(),X7)</f>
        <v>94.58</v>
      </c>
      <c r="Y6" s="33">
        <f t="shared" ref="Y6:AG6" si="4">IF(Y7="",NA(),Y7)</f>
        <v>92.98</v>
      </c>
      <c r="Z6" s="33">
        <f t="shared" si="4"/>
        <v>102.69</v>
      </c>
      <c r="AA6" s="33">
        <f t="shared" si="4"/>
        <v>102.3</v>
      </c>
      <c r="AB6" s="33">
        <f t="shared" si="4"/>
        <v>106.01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1022.45</v>
      </c>
      <c r="BF6" s="33">
        <f t="shared" ref="BF6:BN6" si="7">IF(BF7="",NA(),BF7)</f>
        <v>1017.07</v>
      </c>
      <c r="BG6" s="33">
        <f t="shared" si="7"/>
        <v>908.11</v>
      </c>
      <c r="BH6" s="33">
        <f t="shared" si="7"/>
        <v>853.96</v>
      </c>
      <c r="BI6" s="33">
        <f t="shared" si="7"/>
        <v>1207.46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1741.94</v>
      </c>
      <c r="BO6" s="32" t="str">
        <f>IF(BO7="","",IF(BO7="-","【-】","【"&amp;SUBSTITUTE(TEXT(BO7,"#,##0.00"),"-","△")&amp;"】"))</f>
        <v>【1,078.58】</v>
      </c>
      <c r="BP6" s="33">
        <f>IF(BP7="",NA(),BP7)</f>
        <v>29.87</v>
      </c>
      <c r="BQ6" s="33">
        <f t="shared" ref="BQ6:BY6" si="8">IF(BQ7="",NA(),BQ7)</f>
        <v>35.33</v>
      </c>
      <c r="BR6" s="33">
        <f t="shared" si="8"/>
        <v>32.549999999999997</v>
      </c>
      <c r="BS6" s="33">
        <f t="shared" si="8"/>
        <v>37.020000000000003</v>
      </c>
      <c r="BT6" s="33">
        <f t="shared" si="8"/>
        <v>34.26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33.86</v>
      </c>
      <c r="BZ6" s="32" t="str">
        <f>IF(BZ7="","",IF(BZ7="-","【-】","【"&amp;SUBSTITUTE(TEXT(BZ7,"#,##0.00"),"-","△")&amp;"】"))</f>
        <v>【40.39】</v>
      </c>
      <c r="CA6" s="33">
        <f>IF(CA7="",NA(),CA7)</f>
        <v>866.05</v>
      </c>
      <c r="CB6" s="33">
        <f t="shared" ref="CB6:CJ6" si="9">IF(CB7="",NA(),CB7)</f>
        <v>704.67</v>
      </c>
      <c r="CC6" s="33">
        <f t="shared" si="9"/>
        <v>808.38</v>
      </c>
      <c r="CD6" s="33">
        <f t="shared" si="9"/>
        <v>704.3</v>
      </c>
      <c r="CE6" s="33">
        <f t="shared" si="9"/>
        <v>807.72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510.15</v>
      </c>
      <c r="CK6" s="32" t="str">
        <f>IF(CK7="","",IF(CK7="-","【-】","【"&amp;SUBSTITUTE(TEXT(CK7,"#,##0.00"),"-","△")&amp;"】"))</f>
        <v>【419.50】</v>
      </c>
      <c r="CL6" s="33">
        <f>IF(CL7="",NA(),CL7)</f>
        <v>15.95</v>
      </c>
      <c r="CM6" s="33">
        <f t="shared" ref="CM6:CU6" si="10">IF(CM7="",NA(),CM7)</f>
        <v>17.09</v>
      </c>
      <c r="CN6" s="33">
        <f t="shared" si="10"/>
        <v>16.71</v>
      </c>
      <c r="CO6" s="33">
        <f t="shared" si="10"/>
        <v>17.34</v>
      </c>
      <c r="CP6" s="33">
        <f t="shared" si="10"/>
        <v>17.09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29.86</v>
      </c>
      <c r="CV6" s="32" t="str">
        <f>IF(CV7="","",IF(CV7="-","【-】","【"&amp;SUBSTITUTE(TEXT(CV7,"#,##0.00"),"-","△")&amp;"】"))</f>
        <v>【35.64】</v>
      </c>
      <c r="CW6" s="33">
        <f>IF(CW7="",NA(),CW7)</f>
        <v>37.49</v>
      </c>
      <c r="CX6" s="33">
        <f t="shared" ref="CX6:DF6" si="11">IF(CX7="",NA(),CX7)</f>
        <v>40.06</v>
      </c>
      <c r="CY6" s="33">
        <f t="shared" si="11"/>
        <v>43.49</v>
      </c>
      <c r="CZ6" s="33">
        <f t="shared" si="11"/>
        <v>45.94</v>
      </c>
      <c r="DA6" s="33">
        <f t="shared" si="11"/>
        <v>48.58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65.95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0.31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344311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11.91</v>
      </c>
      <c r="P7" s="36">
        <v>100</v>
      </c>
      <c r="Q7" s="36">
        <v>3564</v>
      </c>
      <c r="R7" s="36">
        <v>8128</v>
      </c>
      <c r="S7" s="36">
        <v>43.11</v>
      </c>
      <c r="T7" s="36">
        <v>188.54</v>
      </c>
      <c r="U7" s="36">
        <v>951</v>
      </c>
      <c r="V7" s="36">
        <v>0.52</v>
      </c>
      <c r="W7" s="36">
        <v>1828.85</v>
      </c>
      <c r="X7" s="36">
        <v>94.58</v>
      </c>
      <c r="Y7" s="36">
        <v>92.98</v>
      </c>
      <c r="Z7" s="36">
        <v>102.69</v>
      </c>
      <c r="AA7" s="36">
        <v>102.3</v>
      </c>
      <c r="AB7" s="36">
        <v>106.01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1022.45</v>
      </c>
      <c r="BF7" s="36">
        <v>1017.07</v>
      </c>
      <c r="BG7" s="36">
        <v>908.11</v>
      </c>
      <c r="BH7" s="36">
        <v>853.96</v>
      </c>
      <c r="BI7" s="36">
        <v>1207.46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1741.94</v>
      </c>
      <c r="BO7" s="36">
        <v>1078.58</v>
      </c>
      <c r="BP7" s="36">
        <v>29.87</v>
      </c>
      <c r="BQ7" s="36">
        <v>35.33</v>
      </c>
      <c r="BR7" s="36">
        <v>32.549999999999997</v>
      </c>
      <c r="BS7" s="36">
        <v>37.020000000000003</v>
      </c>
      <c r="BT7" s="36">
        <v>34.26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33.86</v>
      </c>
      <c r="BZ7" s="36">
        <v>40.39</v>
      </c>
      <c r="CA7" s="36">
        <v>866.05</v>
      </c>
      <c r="CB7" s="36">
        <v>704.67</v>
      </c>
      <c r="CC7" s="36">
        <v>808.38</v>
      </c>
      <c r="CD7" s="36">
        <v>704.3</v>
      </c>
      <c r="CE7" s="36">
        <v>807.72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510.15</v>
      </c>
      <c r="CK7" s="36">
        <v>419.5</v>
      </c>
      <c r="CL7" s="36">
        <v>15.95</v>
      </c>
      <c r="CM7" s="36">
        <v>17.09</v>
      </c>
      <c r="CN7" s="36">
        <v>16.71</v>
      </c>
      <c r="CO7" s="36">
        <v>17.34</v>
      </c>
      <c r="CP7" s="36">
        <v>17.09</v>
      </c>
      <c r="CQ7" s="36">
        <v>31.9</v>
      </c>
      <c r="CR7" s="36">
        <v>32.04</v>
      </c>
      <c r="CS7" s="36">
        <v>33.81</v>
      </c>
      <c r="CT7" s="36">
        <v>31.37</v>
      </c>
      <c r="CU7" s="36">
        <v>29.86</v>
      </c>
      <c r="CV7" s="36">
        <v>35.64</v>
      </c>
      <c r="CW7" s="36">
        <v>37.49</v>
      </c>
      <c r="CX7" s="36">
        <v>40.06</v>
      </c>
      <c r="CY7" s="36">
        <v>43.49</v>
      </c>
      <c r="CZ7" s="36">
        <v>45.94</v>
      </c>
      <c r="DA7" s="36">
        <v>48.58</v>
      </c>
      <c r="DB7" s="36">
        <v>69.69</v>
      </c>
      <c r="DC7" s="36">
        <v>68.86</v>
      </c>
      <c r="DD7" s="36">
        <v>68.7</v>
      </c>
      <c r="DE7" s="36">
        <v>67.38</v>
      </c>
      <c r="DF7" s="36">
        <v>65.95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0.31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2016-02-22T07:35:49Z</cp:lastPrinted>
  <dcterms:created xsi:type="dcterms:W3CDTF">2016-02-03T09:21:02Z</dcterms:created>
  <dcterms:modified xsi:type="dcterms:W3CDTF">2016-02-22T08:15:29Z</dcterms:modified>
  <cp:category/>
</cp:coreProperties>
</file>